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01.2024" sheetId="1" r:id="rId1"/>
  </sheets>
  <definedNames>
    <definedName name="_xlnm.Print_Area" localSheetId="0">'01.2024'!$A$1:$B$166</definedName>
  </definedNames>
  <calcPr calcId="145621" iterateDelta="1E-4"/>
</workbook>
</file>

<file path=xl/calcChain.xml><?xml version="1.0" encoding="utf-8"?>
<calcChain xmlns="http://schemas.openxmlformats.org/spreadsheetml/2006/main">
  <c r="B151" i="1" l="1"/>
  <c r="B154" i="1"/>
  <c r="B116" i="1"/>
  <c r="B124" i="1"/>
  <c r="B75" i="1"/>
  <c r="B46" i="1"/>
  <c r="B43" i="1" l="1"/>
  <c r="B55" i="1"/>
  <c r="B64" i="1" s="1"/>
  <c r="B148" i="1" s="1"/>
  <c r="B67" i="1"/>
  <c r="B78" i="1"/>
  <c r="B87" i="1" s="1"/>
  <c r="B96" i="1"/>
  <c r="B100" i="1"/>
  <c r="B134" i="1" l="1"/>
  <c r="B147" i="1" s="1"/>
  <c r="B27" i="1"/>
  <c r="B155" i="1" l="1"/>
  <c r="B38" i="1"/>
  <c r="B123" i="1" l="1"/>
  <c r="B145" i="1" l="1"/>
  <c r="B132" i="1"/>
  <c r="B129" i="1"/>
  <c r="B53" i="1"/>
  <c r="B25" i="1"/>
  <c r="B40" i="1" l="1"/>
</calcChain>
</file>

<file path=xl/sharedStrings.xml><?xml version="1.0" encoding="utf-8"?>
<sst xmlns="http://schemas.openxmlformats.org/spreadsheetml/2006/main" count="142" uniqueCount="142">
  <si>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</si>
  <si>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</si>
  <si>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</si>
  <si>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</si>
  <si>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</si>
  <si>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</si>
  <si>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</si>
  <si>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</si>
  <si>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</si>
  <si>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</si>
  <si>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</si>
  <si>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</si>
  <si>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</si>
  <si>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</si>
  <si>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</si>
  <si>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</si>
  <si>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</si>
  <si>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</si>
  <si>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</si>
  <si>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</si>
  <si>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</si>
  <si>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</si>
  <si>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</si>
  <si>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</si>
  <si>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</si>
  <si>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</si>
  <si>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</si>
  <si>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</si>
  <si>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</si>
  <si>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</si>
  <si>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</si>
  <si>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</si>
  <si>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</si>
  <si>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</si>
  <si>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</si>
  <si>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</si>
  <si>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</si>
  <si>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</si>
  <si>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</si>
  <si>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</si>
  <si>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</si>
  <si>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</si>
  <si>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2.5.7 - Devolução de Pagamento Indevido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</si>
  <si>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</si>
  <si>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</si>
  <si>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</si>
  <si>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</si>
  <si>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</si>
  <si>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</si>
  <si>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</si>
  <si>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</si>
  <si>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</si>
  <si>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</si>
  <si>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</si>
  <si>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</si>
  <si>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 xml:space="preserve">4.1.4 - Fundo Rescisório - Rede HEMO-CSC - 2512 / 1388 / 000738994453 - 7 </t>
  </si>
  <si>
    <t>4.1.5 - Outras Receitas - Entidades Privadas -  2512 / 1388 / 000739012914 - 0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</si>
  <si>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</si>
  <si>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</si>
  <si>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</si>
  <si>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</si>
  <si>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</si>
  <si>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</si>
  <si>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</si>
  <si>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</si>
  <si>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</si>
  <si>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</si>
  <si>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</si>
  <si>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</si>
  <si>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</si>
  <si>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</si>
  <si>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</si>
  <si>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</si>
  <si>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</si>
  <si>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</si>
  <si>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</si>
  <si>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</si>
  <si>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</si>
  <si>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</si>
  <si>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</si>
  <si>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</si>
  <si>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</si>
  <si>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</si>
  <si>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</si>
  <si>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</si>
  <si>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</si>
  <si>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</si>
  <si>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</si>
  <si>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</si>
  <si>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</si>
  <si>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</si>
  <si>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</si>
  <si>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</si>
  <si>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</si>
  <si>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</si>
  <si>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</si>
  <si>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</si>
  <si>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</si>
  <si>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</si>
  <si>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</si>
  <si>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</si>
  <si>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</si>
  <si>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</si>
  <si>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</si>
  <si>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</si>
  <si>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</si>
  <si>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</si>
  <si>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</si>
  <si>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</si>
  <si>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</si>
  <si>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</si>
  <si>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</si>
  <si>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</si>
  <si>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</si>
  <si>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</si>
  <si>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</si>
  <si>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</si>
  <si>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</si>
  <si>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</si>
  <si>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</si>
  <si>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t>2.5.8 - Recursos Extracontratuais</t>
  </si>
  <si>
    <t>5.1.8.15 - Outras Saídas</t>
  </si>
  <si>
    <t>1.2.6 - CONTA FIC GIRO - CUSTEIO</t>
  </si>
  <si>
    <t>4.1.5 - CONTA FIC GIRO CUSTEIO</t>
  </si>
  <si>
    <t>1.2.7 - FUNDO TRAB. RESCISÓRIO - 0012 / 003 / 00006838-1</t>
  </si>
  <si>
    <t>1.2.8 - CUSTEIO - 0012 / 003 / 00006836-5</t>
  </si>
  <si>
    <t>1.2.9 - CONTA FIC GIRO - CUSTEIO 0012 / 003 / 00006836-5</t>
  </si>
  <si>
    <t>1.2.10 -CONTA FIC GIRO FUNDO TRAB. RESCISÓRIO - 0012 / 003 / 00006838-1</t>
  </si>
  <si>
    <t>7.2.6 - CONTA FIC GIRO - CUSTEIO</t>
  </si>
  <si>
    <t>7.2.7 - FUNDO TRAB. RESCISÓRIO - 0012 / 003 / 00006838-1</t>
  </si>
  <si>
    <t>7.2.8 - CUSTEIO - 0012 / 003 / 00006836-5</t>
  </si>
  <si>
    <t>7.2.9 - CONTA FIC GIRO - CUSTEIO 0012 / 003 / 00006836-5</t>
  </si>
  <si>
    <t>7.2.10 -CONTA FIC GIRO FUNDO TRAB. RESCISÓRIO - 0012 / 003 / 00006838-1</t>
  </si>
  <si>
    <t>2.3.6 - CONTA FIC GIRO - CUSTEIO 0012 / 003 / 00006836-5</t>
  </si>
  <si>
    <t>2.3.7 - CONTA FIC GIRO FUNDO TRAB. RESCISÓRIO - 0012 / 003 / 00006838-1</t>
  </si>
  <si>
    <t>3.1.5 - CONTA FIC GIRO - CUSTEIO 0012 / 003 / 00006836-5</t>
  </si>
  <si>
    <t>3.1.6 - CONTA FIC GIRO FUNDO TRAB. RESCISÓRIO - 0012 / 003 / 00006838-1</t>
  </si>
  <si>
    <t>4.1.7 - CONTA FIC GIRO FUNDO TRAB. RESCISÓRIO - 0012 / 003 / 00006838-1</t>
  </si>
  <si>
    <t>4.1.6 - CONTA FIC GIRO - CUSTEIO 0012 / 003 / 00006836-5</t>
  </si>
  <si>
    <t>Competência: 01/2024</t>
  </si>
  <si>
    <t>7.SALDO BANCÁRIO FINAL EM 31/01/2024</t>
  </si>
  <si>
    <t>4.1.3 - Conta Investimento - 2512 /003 / 1087-5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</si>
</sst>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8.7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/>
    <xf numFmtId="0" fontId="2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0" fontId="6" fillId="0" borderId="0" xfId="0" applyFont="1"/>
    <xf numFmtId="0" fontId="5" fillId="0" borderId="1" xfId="0" applyFont="1" applyFill="1" applyBorder="1"/>
    <xf numFmtId="43" fontId="6" fillId="0" borderId="1" xfId="1" applyFont="1" applyFill="1" applyBorder="1" applyAlignment="1">
      <alignment horizontal="right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 shrinkToFit="1"/>
    </xf>
    <xf numFmtId="43" fontId="0" fillId="0" borderId="1" xfId="1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 shrinkToFit="1"/>
    </xf>
    <xf numFmtId="4" fontId="0" fillId="0" borderId="1" xfId="0" applyNumberFormat="1" applyFill="1" applyBorder="1" applyAlignment="1">
      <alignment vertical="center" shrinkToFit="1"/>
    </xf>
    <xf numFmtId="0" fontId="2" fillId="3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Fill="1" applyBorder="1" applyAlignment="1">
      <alignment vertical="center"/>
    </xf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1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0" fillId="3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0" xfId="0" applyNumberFormat="1" applyFont="1" applyBorder="1"/>
    <xf numFmtId="4" fontId="0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4" fontId="1" fillId="4" borderId="1" xfId="1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 shrinkToFit="1"/>
    </xf>
    <xf numFmtId="4" fontId="2" fillId="6" borderId="1" xfId="1" applyNumberFormat="1" applyFont="1" applyFill="1" applyBorder="1" applyAlignment="1">
      <alignment vertical="center"/>
    </xf>
    <xf numFmtId="0" fontId="2" fillId="0" borderId="0" xfId="0" applyFont="1" applyBorder="1"/>
    <xf numFmtId="4" fontId="0" fillId="0" borderId="0" xfId="0" applyNumberFormat="1" applyFont="1" applyBorder="1" applyAlignment="1">
      <alignment horizontal="right"/>
    </xf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2" fillId="5" borderId="1" xfId="1" applyNumberFormat="1" applyFont="1" applyFill="1" applyBorder="1" applyAlignment="1">
      <alignment vertical="center"/>
    </xf>
    <xf numFmtId="4" fontId="0" fillId="0" borderId="0" xfId="0" applyNumberFormat="1" applyFont="1"/>
    <xf numFmtId="4" fontId="2" fillId="7" borderId="1" xfId="0" applyNumberFormat="1" applyFont="1" applyFill="1" applyBorder="1" applyAlignment="1">
      <alignment vertical="center"/>
    </xf>
    <xf numFmtId="43" fontId="6" fillId="0" borderId="1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 applyProtection="1">
      <alignment horizontal="right" vertical="center" readingOrder="1"/>
    </xf>
    <xf numFmtId="0" fontId="0" fillId="0" borderId="0" xfId="0" applyFont="1" applyFill="1" applyBorder="1" applyAlignment="1"/>
    <xf numFmtId="4" fontId="0" fillId="0" borderId="0" xfId="0" applyNumberFormat="1" applyFont="1" applyFill="1" applyBorder="1" applyAlignment="1"/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</cellXfs>
  <cellStyles count="5">
    <cellStyle name="Normal" xfId="0" builtinId="0"/>
    <cellStyle name="Normal 2" xfId="2"/>
    <cellStyle name="Separador de milhares 2" xfId="3"/>
    <cellStyle name="Separador de milhares 2 2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158</xdr:row>
      <xdr:rowOff>68036</xdr:rowOff>
    </xdr:from>
    <xdr:to>
      <xdr:col>0</xdr:col>
      <xdr:colOff>6937242</xdr:colOff>
      <xdr:row>163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966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showGridLines="0" tabSelected="1" topLeftCell="A91" zoomScaleNormal="100" zoomScaleSheetLayoutView="70" zoomScalePageLayoutView="55" workbookViewId="0">
      <selection activeCell="B152" sqref="B152"/>
    </sheetView>
  </sheetViews>
  <sheetFormatPr defaultColWidth="41.7109375" defaultRowHeight="15" x14ac:dyDescent="0.2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 x14ac:dyDescent="0.25"/>
    <row r="2" spans="1:4" x14ac:dyDescent="0.25">
      <c r="A2" s="99" t="s">
        <v>0</v>
      </c>
      <c r="B2" s="99"/>
      <c r="C2" s="2"/>
      <c r="D2" s="1"/>
    </row>
    <row r="3" spans="1:4" x14ac:dyDescent="0.25">
      <c r="A3" s="99"/>
      <c r="B3" s="99"/>
      <c r="C3" s="3"/>
      <c r="D3" s="1"/>
    </row>
    <row r="4" spans="1:4" x14ac:dyDescent="0.25">
      <c r="A4" s="99"/>
      <c r="B4" s="99"/>
      <c r="C4" s="3"/>
      <c r="D4" s="1"/>
    </row>
    <row r="5" spans="1:4" x14ac:dyDescent="0.25">
      <c r="A5" s="99"/>
      <c r="B5" s="99"/>
      <c r="C5" s="3"/>
      <c r="D5" s="1"/>
    </row>
    <row r="6" spans="1:4" x14ac:dyDescent="0.25">
      <c r="A6" s="99"/>
      <c r="B6" s="99"/>
      <c r="C6" s="3"/>
      <c r="D6" s="1"/>
    </row>
    <row r="7" spans="1:4" x14ac:dyDescent="0.25">
      <c r="A7" s="99"/>
      <c r="B7" s="99"/>
      <c r="C7" s="3"/>
      <c r="D7" s="1"/>
    </row>
    <row r="8" spans="1:4" ht="23.25" customHeight="1" x14ac:dyDescent="0.25">
      <c r="A8" s="100" t="s">
        <v>1</v>
      </c>
      <c r="B8" s="100"/>
      <c r="C8" s="3"/>
      <c r="D8" s="1"/>
    </row>
    <row r="9" spans="1:4" ht="23.25" customHeight="1" x14ac:dyDescent="0.25">
      <c r="A9" s="100"/>
      <c r="B9" s="100"/>
      <c r="C9" s="3"/>
      <c r="D9" s="1"/>
    </row>
    <row r="10" spans="1:4" x14ac:dyDescent="0.25">
      <c r="A10" s="101" t="s">
        <v>2</v>
      </c>
      <c r="B10" s="101"/>
      <c r="C10" s="3"/>
      <c r="D10" s="1"/>
    </row>
    <row r="11" spans="1:4" x14ac:dyDescent="0.25">
      <c r="A11" s="4" t="s">
        <v>3</v>
      </c>
      <c r="B11" s="5"/>
      <c r="C11" s="3"/>
      <c r="D11" s="1"/>
    </row>
    <row r="12" spans="1:4" x14ac:dyDescent="0.25">
      <c r="A12" s="102" t="s">
        <v>4</v>
      </c>
      <c r="B12" s="102"/>
      <c r="C12" s="3"/>
      <c r="D12" s="1"/>
    </row>
    <row r="13" spans="1:4" x14ac:dyDescent="0.25">
      <c r="A13" s="6" t="s">
        <v>5</v>
      </c>
      <c r="B13" s="7"/>
      <c r="C13" s="3"/>
      <c r="D13" s="1"/>
    </row>
    <row r="14" spans="1:4" s="8" customFormat="1" x14ac:dyDescent="0.25">
      <c r="A14" s="103" t="s">
        <v>119</v>
      </c>
      <c r="B14" s="103"/>
      <c r="C14" s="3"/>
    </row>
    <row r="15" spans="1:4" s="8" customFormat="1" x14ac:dyDescent="0.25">
      <c r="A15" s="9" t="s">
        <v>6</v>
      </c>
      <c r="B15" s="10"/>
      <c r="C15" s="3"/>
    </row>
    <row r="16" spans="1:4" x14ac:dyDescent="0.25">
      <c r="A16" s="11" t="s">
        <v>7</v>
      </c>
      <c r="B16" s="11"/>
      <c r="C16" s="3"/>
      <c r="D16" s="1"/>
    </row>
    <row r="17" spans="1:4" x14ac:dyDescent="0.25">
      <c r="A17" s="102" t="s">
        <v>118</v>
      </c>
      <c r="B17" s="102"/>
      <c r="C17" s="3"/>
      <c r="D17" s="1"/>
    </row>
    <row r="18" spans="1:4" x14ac:dyDescent="0.25">
      <c r="A18" s="6"/>
      <c r="B18" s="7"/>
      <c r="C18" s="3"/>
      <c r="D18" s="1"/>
    </row>
    <row r="19" spans="1:4" s="14" customFormat="1" x14ac:dyDescent="0.25">
      <c r="A19" s="12" t="s">
        <v>8</v>
      </c>
      <c r="B19" s="13">
        <v>4837298.24</v>
      </c>
      <c r="C19" s="3"/>
    </row>
    <row r="20" spans="1:4" s="14" customFormat="1" x14ac:dyDescent="0.25">
      <c r="A20" s="15" t="s">
        <v>9</v>
      </c>
      <c r="B20" s="16">
        <v>0</v>
      </c>
      <c r="C20" s="3"/>
    </row>
    <row r="21" spans="1:4" s="14" customFormat="1" x14ac:dyDescent="0.25">
      <c r="A21" s="104"/>
      <c r="B21" s="104"/>
      <c r="C21" s="3"/>
    </row>
    <row r="22" spans="1:4" ht="26.25" x14ac:dyDescent="0.25">
      <c r="A22" s="96" t="s">
        <v>10</v>
      </c>
      <c r="B22" s="96"/>
      <c r="C22" s="3"/>
      <c r="D22" s="1"/>
    </row>
    <row r="23" spans="1:4" x14ac:dyDescent="0.25">
      <c r="A23" s="12" t="s">
        <v>139</v>
      </c>
      <c r="B23" s="4" t="s">
        <v>11</v>
      </c>
      <c r="C23" s="3"/>
      <c r="D23" s="1"/>
    </row>
    <row r="24" spans="1:4" x14ac:dyDescent="0.25">
      <c r="A24" s="17" t="s">
        <v>12</v>
      </c>
      <c r="B24" s="18"/>
      <c r="C24" s="3"/>
      <c r="D24" s="1"/>
    </row>
    <row r="25" spans="1:4" x14ac:dyDescent="0.25">
      <c r="A25" s="19" t="s">
        <v>13</v>
      </c>
      <c r="B25" s="20">
        <f>SUM(B26)</f>
        <v>1251.3499999999999</v>
      </c>
      <c r="C25" s="3"/>
      <c r="D25" s="1"/>
    </row>
    <row r="26" spans="1:4" x14ac:dyDescent="0.25">
      <c r="A26" s="21" t="s">
        <v>14</v>
      </c>
      <c r="B26" s="84">
        <v>1251.3499999999999</v>
      </c>
      <c r="C26" s="3"/>
      <c r="D26" s="1"/>
    </row>
    <row r="27" spans="1:4" x14ac:dyDescent="0.25">
      <c r="A27" s="19" t="s">
        <v>15</v>
      </c>
      <c r="B27" s="20">
        <f>SUM(B28:B37)</f>
        <v>23240665.5</v>
      </c>
      <c r="C27" s="3"/>
      <c r="D27" s="1"/>
    </row>
    <row r="28" spans="1:4" x14ac:dyDescent="0.25">
      <c r="A28" s="23" t="s">
        <v>16</v>
      </c>
      <c r="B28" s="22">
        <v>1748.65</v>
      </c>
      <c r="C28" s="3"/>
      <c r="D28" s="1"/>
    </row>
    <row r="29" spans="1:4" x14ac:dyDescent="0.25">
      <c r="A29" s="23" t="s">
        <v>17</v>
      </c>
      <c r="B29" s="22">
        <v>11589595.140000001</v>
      </c>
      <c r="C29" s="3"/>
      <c r="D29" s="1"/>
    </row>
    <row r="30" spans="1:4" x14ac:dyDescent="0.25">
      <c r="A30" s="23" t="s">
        <v>18</v>
      </c>
      <c r="B30" s="22">
        <v>5691338.0899999999</v>
      </c>
      <c r="C30" s="3"/>
      <c r="D30" s="1"/>
    </row>
    <row r="31" spans="1:4" x14ac:dyDescent="0.25">
      <c r="A31" s="24" t="s">
        <v>19</v>
      </c>
      <c r="B31" s="22">
        <v>1450475.11</v>
      </c>
      <c r="C31" s="3"/>
      <c r="D31" s="1"/>
    </row>
    <row r="32" spans="1:4" x14ac:dyDescent="0.25">
      <c r="A32" s="24" t="s">
        <v>20</v>
      </c>
      <c r="B32" s="22">
        <v>79268.649999999994</v>
      </c>
      <c r="C32" s="3"/>
      <c r="D32" s="1"/>
    </row>
    <row r="33" spans="1:5" x14ac:dyDescent="0.25">
      <c r="A33" s="24" t="s">
        <v>122</v>
      </c>
      <c r="B33" s="22"/>
      <c r="C33" s="3"/>
      <c r="D33" s="1"/>
    </row>
    <row r="34" spans="1:5" x14ac:dyDescent="0.25">
      <c r="A34" s="24" t="s">
        <v>124</v>
      </c>
      <c r="B34" s="22">
        <v>81499.23</v>
      </c>
      <c r="C34" s="3"/>
      <c r="D34" s="1"/>
    </row>
    <row r="35" spans="1:5" x14ac:dyDescent="0.25">
      <c r="A35" s="24" t="s">
        <v>125</v>
      </c>
      <c r="B35" s="22">
        <v>0</v>
      </c>
      <c r="C35" s="3"/>
      <c r="D35" s="1"/>
    </row>
    <row r="36" spans="1:5" x14ac:dyDescent="0.25">
      <c r="A36" s="24" t="s">
        <v>126</v>
      </c>
      <c r="B36" s="22">
        <v>4346740.63</v>
      </c>
      <c r="C36" s="3"/>
      <c r="D36" s="1"/>
    </row>
    <row r="37" spans="1:5" x14ac:dyDescent="0.25">
      <c r="A37" s="24" t="s">
        <v>127</v>
      </c>
      <c r="B37" s="22">
        <v>0</v>
      </c>
      <c r="C37" s="3"/>
      <c r="D37" s="1"/>
    </row>
    <row r="38" spans="1:5" x14ac:dyDescent="0.25">
      <c r="A38" s="19" t="s">
        <v>21</v>
      </c>
      <c r="B38" s="20">
        <f>SUM(B39)</f>
        <v>812149.06</v>
      </c>
      <c r="C38" s="3"/>
      <c r="D38" s="1"/>
    </row>
    <row r="39" spans="1:5" x14ac:dyDescent="0.25">
      <c r="A39" s="23" t="s">
        <v>22</v>
      </c>
      <c r="B39" s="22">
        <v>812149.06</v>
      </c>
      <c r="C39" s="91"/>
      <c r="D39" s="1"/>
    </row>
    <row r="40" spans="1:5" x14ac:dyDescent="0.25">
      <c r="A40" s="25" t="s">
        <v>23</v>
      </c>
      <c r="B40" s="20">
        <f>SUM(B25,B27,B38)</f>
        <v>24054065.91</v>
      </c>
      <c r="C40" s="91"/>
      <c r="D40" s="1"/>
    </row>
    <row r="41" spans="1:5" x14ac:dyDescent="0.25">
      <c r="A41" s="26"/>
      <c r="B41" s="27"/>
      <c r="C41" s="91"/>
      <c r="D41" s="1"/>
    </row>
    <row r="42" spans="1:5" x14ac:dyDescent="0.25">
      <c r="A42" s="17" t="s">
        <v>24</v>
      </c>
      <c r="B42" s="17"/>
      <c r="C42" s="91"/>
      <c r="D42" s="1"/>
    </row>
    <row r="43" spans="1:5" s="30" customFormat="1" x14ac:dyDescent="0.25">
      <c r="A43" s="28" t="s">
        <v>25</v>
      </c>
      <c r="B43" s="55">
        <f>SUM(B44)</f>
        <v>4061243.78</v>
      </c>
      <c r="C43" s="91"/>
    </row>
    <row r="44" spans="1:5" x14ac:dyDescent="0.25">
      <c r="A44" s="24" t="s">
        <v>26</v>
      </c>
      <c r="B44" s="84">
        <v>4061243.78</v>
      </c>
      <c r="C44" s="91"/>
      <c r="D44" s="1"/>
    </row>
    <row r="45" spans="1:5" s="31" customFormat="1" x14ac:dyDescent="0.25">
      <c r="A45" s="28" t="s">
        <v>27</v>
      </c>
      <c r="B45" s="55">
        <v>0</v>
      </c>
      <c r="C45" s="91"/>
      <c r="D45" s="1"/>
    </row>
    <row r="46" spans="1:5" s="31" customFormat="1" x14ac:dyDescent="0.25">
      <c r="A46" s="32" t="s">
        <v>28</v>
      </c>
      <c r="B46" s="55">
        <f>SUM(B47:B52)</f>
        <v>151852.29999999999</v>
      </c>
      <c r="C46" s="92"/>
      <c r="D46" s="1"/>
      <c r="E46" s="33"/>
    </row>
    <row r="47" spans="1:5" x14ac:dyDescent="0.25">
      <c r="A47" s="24" t="s">
        <v>29</v>
      </c>
      <c r="B47" s="90">
        <v>31055.95</v>
      </c>
      <c r="C47" s="91"/>
      <c r="D47" s="1"/>
    </row>
    <row r="48" spans="1:5" x14ac:dyDescent="0.25">
      <c r="A48" s="24" t="s">
        <v>30</v>
      </c>
      <c r="B48" s="90">
        <v>68537.119999999995</v>
      </c>
      <c r="C48" s="91"/>
      <c r="D48" s="1"/>
    </row>
    <row r="49" spans="1:4" x14ac:dyDescent="0.25">
      <c r="A49" s="24" t="s">
        <v>31</v>
      </c>
      <c r="B49" s="90">
        <v>8154.78</v>
      </c>
      <c r="C49" s="91"/>
      <c r="D49" s="1"/>
    </row>
    <row r="50" spans="1:4" x14ac:dyDescent="0.25">
      <c r="A50" s="24" t="s">
        <v>32</v>
      </c>
      <c r="B50" s="90">
        <v>439.55</v>
      </c>
      <c r="C50" s="91"/>
      <c r="D50" s="1"/>
    </row>
    <row r="51" spans="1:4" x14ac:dyDescent="0.25">
      <c r="A51" s="24" t="s">
        <v>133</v>
      </c>
      <c r="B51" s="90">
        <v>42648.959999999999</v>
      </c>
      <c r="C51" s="91"/>
      <c r="D51" s="1"/>
    </row>
    <row r="52" spans="1:4" x14ac:dyDescent="0.25">
      <c r="A52" s="24" t="s">
        <v>134</v>
      </c>
      <c r="B52" s="90">
        <v>1015.94</v>
      </c>
      <c r="C52" s="91"/>
      <c r="D52" s="1"/>
    </row>
    <row r="53" spans="1:4" s="30" customFormat="1" x14ac:dyDescent="0.25">
      <c r="A53" s="32" t="s">
        <v>33</v>
      </c>
      <c r="B53" s="55">
        <f>SUM(B54)</f>
        <v>2900.87</v>
      </c>
      <c r="C53" s="34"/>
      <c r="D53" s="1"/>
    </row>
    <row r="54" spans="1:4" x14ac:dyDescent="0.25">
      <c r="A54" s="24" t="s">
        <v>34</v>
      </c>
      <c r="B54" s="22">
        <v>2900.87</v>
      </c>
      <c r="C54" s="35"/>
      <c r="D54" s="1"/>
    </row>
    <row r="55" spans="1:4" s="31" customFormat="1" x14ac:dyDescent="0.25">
      <c r="A55" s="32" t="s">
        <v>35</v>
      </c>
      <c r="B55" s="29">
        <f>SUM(B56:B63)</f>
        <v>41263.770000000004</v>
      </c>
      <c r="C55" s="36"/>
    </row>
    <row r="56" spans="1:4" s="39" customFormat="1" x14ac:dyDescent="0.25">
      <c r="A56" s="37" t="s">
        <v>36</v>
      </c>
      <c r="B56" s="22">
        <v>17.57</v>
      </c>
      <c r="C56" s="38"/>
    </row>
    <row r="57" spans="1:4" s="39" customFormat="1" x14ac:dyDescent="0.25">
      <c r="A57" s="40" t="s">
        <v>37</v>
      </c>
      <c r="B57" s="22">
        <v>8831.81</v>
      </c>
      <c r="C57" s="38"/>
    </row>
    <row r="58" spans="1:4" s="39" customFormat="1" x14ac:dyDescent="0.25">
      <c r="A58" s="37" t="s">
        <v>38</v>
      </c>
      <c r="B58" s="22">
        <v>4688.1000000000004</v>
      </c>
      <c r="C58" s="38"/>
    </row>
    <row r="59" spans="1:4" s="39" customFormat="1" x14ac:dyDescent="0.25">
      <c r="A59" s="37" t="s">
        <v>39</v>
      </c>
      <c r="B59" s="95">
        <v>6.9</v>
      </c>
      <c r="C59" s="38"/>
    </row>
    <row r="60" spans="1:4" s="39" customFormat="1" x14ac:dyDescent="0.25">
      <c r="A60" s="37" t="s">
        <v>40</v>
      </c>
      <c r="B60" s="22"/>
      <c r="C60" s="38"/>
    </row>
    <row r="61" spans="1:4" s="39" customFormat="1" x14ac:dyDescent="0.25">
      <c r="A61" s="37" t="s">
        <v>41</v>
      </c>
      <c r="B61" s="22">
        <v>64.400000000000006</v>
      </c>
      <c r="C61" s="38"/>
    </row>
    <row r="62" spans="1:4" s="39" customFormat="1" x14ac:dyDescent="0.25">
      <c r="A62" s="37" t="s">
        <v>42</v>
      </c>
      <c r="B62" s="22">
        <v>26924.799999999999</v>
      </c>
      <c r="C62" s="38"/>
    </row>
    <row r="63" spans="1:4" s="39" customFormat="1" x14ac:dyDescent="0.25">
      <c r="A63" s="37" t="s">
        <v>120</v>
      </c>
      <c r="B63" s="22">
        <v>730.19</v>
      </c>
      <c r="C63" s="38"/>
    </row>
    <row r="64" spans="1:4" s="39" customFormat="1" x14ac:dyDescent="0.25">
      <c r="A64" s="44" t="s">
        <v>43</v>
      </c>
      <c r="B64" s="55">
        <f>SUM(B43,B45,B46,B53,B55)</f>
        <v>4257260.72</v>
      </c>
      <c r="C64" s="43"/>
    </row>
    <row r="65" spans="1:3" s="39" customFormat="1" x14ac:dyDescent="0.25">
      <c r="A65" s="44"/>
      <c r="B65" s="45"/>
      <c r="C65" s="43"/>
    </row>
    <row r="66" spans="1:3" s="39" customFormat="1" x14ac:dyDescent="0.25">
      <c r="A66" s="46" t="s">
        <v>44</v>
      </c>
      <c r="B66" s="47"/>
      <c r="C66" s="43"/>
    </row>
    <row r="67" spans="1:3" s="31" customFormat="1" x14ac:dyDescent="0.25">
      <c r="A67" s="28" t="s">
        <v>45</v>
      </c>
      <c r="B67" s="29">
        <f>SUM(B68:B73)</f>
        <v>6283585.4900000002</v>
      </c>
      <c r="C67" s="48"/>
    </row>
    <row r="68" spans="1:3" s="49" customFormat="1" x14ac:dyDescent="0.25">
      <c r="A68" s="24" t="s">
        <v>46</v>
      </c>
      <c r="B68" s="22">
        <v>212449.92000000001</v>
      </c>
      <c r="C68" s="43"/>
    </row>
    <row r="69" spans="1:3" s="49" customFormat="1" x14ac:dyDescent="0.25">
      <c r="A69" s="24" t="s">
        <v>47</v>
      </c>
      <c r="B69" s="22"/>
      <c r="C69" s="43"/>
    </row>
    <row r="70" spans="1:3" s="49" customFormat="1" x14ac:dyDescent="0.25">
      <c r="A70" s="24" t="s">
        <v>48</v>
      </c>
      <c r="B70" s="95">
        <v>869314.1</v>
      </c>
      <c r="C70" s="43"/>
    </row>
    <row r="71" spans="1:3" s="49" customFormat="1" x14ac:dyDescent="0.25">
      <c r="A71" s="24" t="s">
        <v>49</v>
      </c>
      <c r="B71" s="22">
        <v>3293.99</v>
      </c>
      <c r="C71" s="43"/>
    </row>
    <row r="72" spans="1:3" s="49" customFormat="1" x14ac:dyDescent="0.25">
      <c r="A72" s="24" t="s">
        <v>135</v>
      </c>
      <c r="B72" s="22">
        <v>5198527.4800000004</v>
      </c>
      <c r="C72" s="43"/>
    </row>
    <row r="73" spans="1:3" s="49" customFormat="1" x14ac:dyDescent="0.25">
      <c r="A73" s="24" t="s">
        <v>136</v>
      </c>
      <c r="B73" s="22">
        <v>0</v>
      </c>
      <c r="C73" s="43"/>
    </row>
    <row r="74" spans="1:3" s="49" customFormat="1" x14ac:dyDescent="0.25">
      <c r="A74" s="24"/>
      <c r="B74" s="22"/>
      <c r="C74" s="43"/>
    </row>
    <row r="75" spans="1:3" s="39" customFormat="1" x14ac:dyDescent="0.25">
      <c r="A75" s="41" t="s">
        <v>50</v>
      </c>
      <c r="B75" s="29">
        <f>B67</f>
        <v>6283585.4900000002</v>
      </c>
      <c r="C75" s="43"/>
    </row>
    <row r="76" spans="1:3" s="51" customFormat="1" x14ac:dyDescent="0.25">
      <c r="A76" s="4"/>
      <c r="B76" s="50"/>
      <c r="C76" s="66"/>
    </row>
    <row r="77" spans="1:3" s="39" customFormat="1" x14ac:dyDescent="0.25">
      <c r="A77" s="52" t="s">
        <v>51</v>
      </c>
      <c r="B77" s="53"/>
      <c r="C77" s="66"/>
    </row>
    <row r="78" spans="1:3" s="31" customFormat="1" x14ac:dyDescent="0.25">
      <c r="A78" s="54" t="s">
        <v>52</v>
      </c>
      <c r="B78" s="55">
        <f>SUM(B79:B86)</f>
        <v>4814616.2799999993</v>
      </c>
      <c r="C78" s="56"/>
    </row>
    <row r="79" spans="1:3" s="49" customFormat="1" x14ac:dyDescent="0.25">
      <c r="A79" s="24" t="s">
        <v>53</v>
      </c>
      <c r="B79" s="22">
        <v>454105.65</v>
      </c>
      <c r="C79" s="43"/>
    </row>
    <row r="80" spans="1:3" s="49" customFormat="1" x14ac:dyDescent="0.25">
      <c r="A80" s="24" t="s">
        <v>54</v>
      </c>
      <c r="B80" s="22"/>
      <c r="C80" s="43"/>
    </row>
    <row r="81" spans="1:5" s="49" customFormat="1" x14ac:dyDescent="0.25">
      <c r="A81" s="24" t="s">
        <v>141</v>
      </c>
      <c r="B81" s="22">
        <v>102578.71</v>
      </c>
      <c r="C81" s="43"/>
    </row>
    <row r="82" spans="1:5" s="49" customFormat="1" x14ac:dyDescent="0.25">
      <c r="A82" s="24" t="s">
        <v>55</v>
      </c>
      <c r="B82" s="22">
        <v>33189.94</v>
      </c>
      <c r="C82" s="43"/>
    </row>
    <row r="83" spans="1:5" s="49" customFormat="1" x14ac:dyDescent="0.25">
      <c r="A83" s="24" t="s">
        <v>56</v>
      </c>
      <c r="B83" s="22">
        <v>0</v>
      </c>
      <c r="C83" s="43"/>
    </row>
    <row r="84" spans="1:5" s="49" customFormat="1" x14ac:dyDescent="0.25">
      <c r="A84" s="24" t="s">
        <v>123</v>
      </c>
      <c r="B84" s="22">
        <v>164970.72</v>
      </c>
      <c r="C84" s="43"/>
    </row>
    <row r="85" spans="1:5" s="49" customFormat="1" x14ac:dyDescent="0.25">
      <c r="A85" s="24" t="s">
        <v>138</v>
      </c>
      <c r="B85" s="22">
        <v>3983079.51</v>
      </c>
      <c r="C85" s="43"/>
    </row>
    <row r="86" spans="1:5" s="49" customFormat="1" x14ac:dyDescent="0.25">
      <c r="A86" s="24" t="s">
        <v>137</v>
      </c>
      <c r="B86" s="22">
        <v>76691.75</v>
      </c>
      <c r="C86" s="43"/>
    </row>
    <row r="87" spans="1:5" s="39" customFormat="1" x14ac:dyDescent="0.25">
      <c r="A87" s="46" t="s">
        <v>57</v>
      </c>
      <c r="B87" s="57">
        <f>B78</f>
        <v>4814616.2799999993</v>
      </c>
      <c r="C87" s="66"/>
    </row>
    <row r="88" spans="1:5" s="51" customFormat="1" x14ac:dyDescent="0.25">
      <c r="A88" s="4"/>
      <c r="B88" s="50"/>
      <c r="C88" s="66"/>
    </row>
    <row r="89" spans="1:5" s="39" customFormat="1" x14ac:dyDescent="0.25">
      <c r="A89" s="46" t="s">
        <v>58</v>
      </c>
      <c r="B89" s="58"/>
      <c r="C89" s="66"/>
    </row>
    <row r="90" spans="1:5" s="39" customFormat="1" x14ac:dyDescent="0.25">
      <c r="A90" s="46" t="s">
        <v>59</v>
      </c>
      <c r="B90" s="46"/>
      <c r="C90" s="59"/>
    </row>
    <row r="91" spans="1:5" s="39" customFormat="1" x14ac:dyDescent="0.25">
      <c r="A91" s="54" t="s">
        <v>60</v>
      </c>
      <c r="B91" s="60">
        <v>1232844.5900000001</v>
      </c>
      <c r="C91" s="38"/>
    </row>
    <row r="92" spans="1:5" s="39" customFormat="1" x14ac:dyDescent="0.25">
      <c r="A92" s="44" t="s">
        <v>61</v>
      </c>
      <c r="B92" s="60">
        <v>1383049.23</v>
      </c>
      <c r="C92" s="38"/>
    </row>
    <row r="93" spans="1:5" s="39" customFormat="1" x14ac:dyDescent="0.25">
      <c r="A93" s="44" t="s">
        <v>62</v>
      </c>
      <c r="B93" s="60">
        <v>1512753.04</v>
      </c>
      <c r="C93" s="49"/>
      <c r="D93" s="49"/>
      <c r="E93" s="49"/>
    </row>
    <row r="94" spans="1:5" s="39" customFormat="1" x14ac:dyDescent="0.25">
      <c r="A94" s="54" t="s">
        <v>63</v>
      </c>
      <c r="B94" s="29"/>
      <c r="C94" s="49"/>
      <c r="D94" s="49"/>
      <c r="E94" s="49"/>
    </row>
    <row r="95" spans="1:5" s="39" customFormat="1" x14ac:dyDescent="0.25">
      <c r="A95" s="54" t="s">
        <v>64</v>
      </c>
      <c r="B95" s="60">
        <v>938375.74</v>
      </c>
      <c r="C95" s="49"/>
    </row>
    <row r="96" spans="1:5" s="39" customFormat="1" x14ac:dyDescent="0.25">
      <c r="A96" s="54" t="s">
        <v>65</v>
      </c>
      <c r="B96" s="29">
        <f>SUM(B97:B98)</f>
        <v>170411.8</v>
      </c>
      <c r="C96" s="49"/>
      <c r="D96" s="51"/>
      <c r="E96" s="51"/>
    </row>
    <row r="97" spans="1:9" s="39" customFormat="1" x14ac:dyDescent="0.25">
      <c r="A97" s="37" t="s">
        <v>66</v>
      </c>
      <c r="B97" s="61">
        <v>170093.44</v>
      </c>
      <c r="C97" s="49"/>
    </row>
    <row r="98" spans="1:9" s="39" customFormat="1" x14ac:dyDescent="0.25">
      <c r="A98" s="37" t="s">
        <v>67</v>
      </c>
      <c r="B98" s="61">
        <v>318.36</v>
      </c>
      <c r="C98" s="31"/>
      <c r="D98" s="31"/>
      <c r="E98" s="31"/>
    </row>
    <row r="99" spans="1:9" s="39" customFormat="1" ht="30" x14ac:dyDescent="0.25">
      <c r="A99" s="54" t="s">
        <v>68</v>
      </c>
      <c r="B99" s="29">
        <v>0</v>
      </c>
      <c r="C99" s="49"/>
      <c r="D99" s="49"/>
      <c r="E99" s="49"/>
    </row>
    <row r="100" spans="1:9" s="39" customFormat="1" x14ac:dyDescent="0.25">
      <c r="A100" s="62" t="s">
        <v>69</v>
      </c>
      <c r="B100" s="29">
        <f>SUM(B101:B115)</f>
        <v>99267.63</v>
      </c>
      <c r="C100" s="49"/>
      <c r="D100" s="49"/>
      <c r="E100" s="49"/>
    </row>
    <row r="101" spans="1:9" s="39" customFormat="1" x14ac:dyDescent="0.25">
      <c r="A101" s="37" t="s">
        <v>70</v>
      </c>
      <c r="B101" s="85">
        <v>47815.6</v>
      </c>
      <c r="C101" s="49"/>
      <c r="D101" s="49"/>
      <c r="E101" s="49"/>
    </row>
    <row r="102" spans="1:9" s="39" customFormat="1" x14ac:dyDescent="0.25">
      <c r="A102" s="37" t="s">
        <v>71</v>
      </c>
      <c r="B102" s="85">
        <v>40088.25</v>
      </c>
      <c r="C102" s="49"/>
      <c r="D102" s="49"/>
      <c r="E102" s="49"/>
    </row>
    <row r="103" spans="1:9" s="39" customFormat="1" x14ac:dyDescent="0.25">
      <c r="A103" s="37" t="s">
        <v>72</v>
      </c>
      <c r="B103" s="85"/>
      <c r="C103" s="49"/>
      <c r="D103" s="49"/>
      <c r="E103" s="49"/>
      <c r="F103" s="49"/>
      <c r="G103" s="49"/>
      <c r="H103" s="49"/>
      <c r="I103" s="49"/>
    </row>
    <row r="104" spans="1:9" s="39" customFormat="1" x14ac:dyDescent="0.25">
      <c r="A104" s="37" t="s">
        <v>73</v>
      </c>
      <c r="B104" s="85">
        <v>4688.1000000000004</v>
      </c>
      <c r="C104" s="49"/>
    </row>
    <row r="105" spans="1:9" s="39" customFormat="1" x14ac:dyDescent="0.25">
      <c r="A105" s="37" t="s">
        <v>74</v>
      </c>
      <c r="B105" s="85"/>
      <c r="C105" s="49"/>
      <c r="D105" s="51"/>
      <c r="E105" s="51"/>
    </row>
    <row r="106" spans="1:9" s="39" customFormat="1" x14ac:dyDescent="0.25">
      <c r="A106" s="37" t="s">
        <v>75</v>
      </c>
      <c r="B106" s="85"/>
      <c r="C106" s="49"/>
    </row>
    <row r="107" spans="1:9" s="39" customFormat="1" x14ac:dyDescent="0.25">
      <c r="A107" s="37" t="s">
        <v>76</v>
      </c>
      <c r="B107" s="85"/>
      <c r="C107" s="49"/>
    </row>
    <row r="108" spans="1:9" s="39" customFormat="1" x14ac:dyDescent="0.25">
      <c r="A108" s="37" t="s">
        <v>77</v>
      </c>
      <c r="B108" s="85"/>
      <c r="C108" s="49"/>
    </row>
    <row r="109" spans="1:9" s="39" customFormat="1" x14ac:dyDescent="0.25">
      <c r="A109" s="37" t="s">
        <v>78</v>
      </c>
      <c r="B109" s="85"/>
      <c r="C109" s="49"/>
    </row>
    <row r="110" spans="1:9" s="39" customFormat="1" x14ac:dyDescent="0.25">
      <c r="A110" s="37" t="s">
        <v>79</v>
      </c>
      <c r="B110" s="61">
        <v>250</v>
      </c>
      <c r="C110" s="38"/>
    </row>
    <row r="111" spans="1:9" s="39" customFormat="1" x14ac:dyDescent="0.25">
      <c r="A111" s="37" t="s">
        <v>80</v>
      </c>
      <c r="B111" s="61">
        <v>1063.97</v>
      </c>
      <c r="C111" s="38"/>
    </row>
    <row r="112" spans="1:9" s="39" customFormat="1" x14ac:dyDescent="0.25">
      <c r="A112" s="37" t="s">
        <v>81</v>
      </c>
      <c r="B112" s="61">
        <v>5297.31</v>
      </c>
      <c r="C112" s="38"/>
    </row>
    <row r="113" spans="1:4" s="39" customFormat="1" x14ac:dyDescent="0.25">
      <c r="A113" s="37" t="s">
        <v>82</v>
      </c>
      <c r="B113" s="61"/>
      <c r="C113" s="38"/>
    </row>
    <row r="114" spans="1:4" s="39" customFormat="1" x14ac:dyDescent="0.25">
      <c r="A114" s="37" t="s">
        <v>83</v>
      </c>
      <c r="B114" s="61">
        <v>64.400000000000006</v>
      </c>
      <c r="C114" s="38"/>
    </row>
    <row r="115" spans="1:4" s="39" customFormat="1" x14ac:dyDescent="0.25">
      <c r="A115" s="37" t="s">
        <v>121</v>
      </c>
      <c r="B115" s="61"/>
      <c r="C115" s="38"/>
    </row>
    <row r="116" spans="1:4" s="39" customFormat="1" x14ac:dyDescent="0.25">
      <c r="A116" s="4" t="s">
        <v>84</v>
      </c>
      <c r="B116" s="83">
        <f>SUM(B91,B92,B93,B94,B95,B96,B99,B100)</f>
        <v>5336702.03</v>
      </c>
      <c r="C116" s="38"/>
    </row>
    <row r="117" spans="1:4" s="39" customFormat="1" x14ac:dyDescent="0.25">
      <c r="A117" s="4"/>
      <c r="B117" s="63"/>
      <c r="C117" s="38"/>
    </row>
    <row r="118" spans="1:4" s="39" customFormat="1" x14ac:dyDescent="0.25">
      <c r="A118" s="46" t="s">
        <v>85</v>
      </c>
      <c r="B118" s="46"/>
      <c r="C118" s="43"/>
    </row>
    <row r="119" spans="1:4" s="49" customFormat="1" x14ac:dyDescent="0.25">
      <c r="A119" s="64" t="s">
        <v>86</v>
      </c>
      <c r="B119" s="22">
        <v>35396</v>
      </c>
      <c r="C119" s="43"/>
    </row>
    <row r="120" spans="1:4" s="49" customFormat="1" x14ac:dyDescent="0.25">
      <c r="A120" s="64" t="s">
        <v>87</v>
      </c>
      <c r="B120" s="61"/>
      <c r="C120" s="43"/>
    </row>
    <row r="121" spans="1:4" s="49" customFormat="1" x14ac:dyDescent="0.25">
      <c r="A121" s="64" t="s">
        <v>88</v>
      </c>
      <c r="B121" s="61"/>
      <c r="C121" s="43"/>
    </row>
    <row r="122" spans="1:4" s="49" customFormat="1" x14ac:dyDescent="0.25">
      <c r="A122" s="64" t="s">
        <v>89</v>
      </c>
      <c r="B122" s="61"/>
      <c r="C122" s="43"/>
    </row>
    <row r="123" spans="1:4" s="49" customFormat="1" x14ac:dyDescent="0.25">
      <c r="A123" s="32" t="s">
        <v>90</v>
      </c>
      <c r="B123" s="65">
        <f>B119+B120+B121+B122</f>
        <v>35396</v>
      </c>
      <c r="C123" s="66"/>
    </row>
    <row r="124" spans="1:4" s="39" customFormat="1" ht="14.25" customHeight="1" x14ac:dyDescent="0.25">
      <c r="A124" s="4" t="s">
        <v>91</v>
      </c>
      <c r="B124" s="42">
        <f>B116+B123</f>
        <v>5372098.0300000003</v>
      </c>
      <c r="C124" s="66"/>
      <c r="D124" s="67"/>
    </row>
    <row r="125" spans="1:4" s="39" customFormat="1" x14ac:dyDescent="0.25">
      <c r="A125" s="4"/>
      <c r="B125" s="45"/>
      <c r="C125" s="66"/>
    </row>
    <row r="126" spans="1:4" s="39" customFormat="1" x14ac:dyDescent="0.25">
      <c r="A126" s="52" t="s">
        <v>92</v>
      </c>
      <c r="B126" s="53"/>
      <c r="C126" s="66"/>
    </row>
    <row r="127" spans="1:4" s="39" customFormat="1" x14ac:dyDescent="0.25">
      <c r="A127" s="64" t="s">
        <v>93</v>
      </c>
      <c r="B127" s="45"/>
      <c r="C127" s="43"/>
    </row>
    <row r="128" spans="1:4" s="39" customFormat="1" x14ac:dyDescent="0.25">
      <c r="A128" s="64" t="s">
        <v>94</v>
      </c>
      <c r="B128" s="68"/>
      <c r="C128" s="93"/>
    </row>
    <row r="129" spans="1:4" s="39" customFormat="1" x14ac:dyDescent="0.25">
      <c r="A129" s="69" t="s">
        <v>95</v>
      </c>
      <c r="B129" s="70">
        <f>B127+B128</f>
        <v>0</v>
      </c>
      <c r="C129" s="93"/>
    </row>
    <row r="130" spans="1:4" s="71" customFormat="1" x14ac:dyDescent="0.25">
      <c r="A130" s="97"/>
      <c r="B130" s="97"/>
      <c r="C130" s="59"/>
    </row>
    <row r="131" spans="1:4" s="39" customFormat="1" x14ac:dyDescent="0.25">
      <c r="A131" s="17" t="s">
        <v>140</v>
      </c>
      <c r="B131" s="72"/>
      <c r="C131" s="35"/>
    </row>
    <row r="132" spans="1:4" s="75" customFormat="1" x14ac:dyDescent="0.25">
      <c r="A132" s="73" t="s">
        <v>96</v>
      </c>
      <c r="B132" s="74">
        <f>SUM(B133)</f>
        <v>561.9</v>
      </c>
      <c r="C132" s="34"/>
    </row>
    <row r="133" spans="1:4" x14ac:dyDescent="0.25">
      <c r="A133" s="23" t="s">
        <v>97</v>
      </c>
      <c r="B133" s="22">
        <v>561.9</v>
      </c>
      <c r="C133" s="35"/>
      <c r="D133" s="1"/>
    </row>
    <row r="134" spans="1:4" s="75" customFormat="1" x14ac:dyDescent="0.25">
      <c r="A134" s="73" t="s">
        <v>98</v>
      </c>
      <c r="B134" s="74">
        <f>SUM(B135:B144)</f>
        <v>22827960.150000002</v>
      </c>
      <c r="C134" s="34"/>
    </row>
    <row r="135" spans="1:4" x14ac:dyDescent="0.25">
      <c r="A135" s="23" t="s">
        <v>99</v>
      </c>
      <c r="B135" s="22">
        <v>198470.28</v>
      </c>
      <c r="C135" s="91"/>
      <c r="D135" s="1"/>
    </row>
    <row r="136" spans="1:4" x14ac:dyDescent="0.25">
      <c r="A136" s="23" t="s">
        <v>100</v>
      </c>
      <c r="B136" s="22">
        <v>11658132.26</v>
      </c>
      <c r="C136" s="91"/>
      <c r="D136" s="1"/>
    </row>
    <row r="137" spans="1:4" x14ac:dyDescent="0.25">
      <c r="A137" s="23" t="s">
        <v>101</v>
      </c>
      <c r="B137" s="22">
        <v>6062067.6200000001</v>
      </c>
      <c r="C137" s="91"/>
      <c r="D137" s="1"/>
    </row>
    <row r="138" spans="1:4" x14ac:dyDescent="0.25">
      <c r="A138" s="24" t="s">
        <v>102</v>
      </c>
      <c r="B138" s="22">
        <v>1488525.84</v>
      </c>
      <c r="C138" s="91"/>
      <c r="D138" s="1"/>
    </row>
    <row r="139" spans="1:4" x14ac:dyDescent="0.25">
      <c r="A139" s="24" t="s">
        <v>103</v>
      </c>
      <c r="B139" s="22">
        <v>87615.61</v>
      </c>
      <c r="C139" s="91"/>
      <c r="D139" s="1"/>
    </row>
    <row r="140" spans="1:4" x14ac:dyDescent="0.25">
      <c r="A140" s="24" t="s">
        <v>128</v>
      </c>
      <c r="B140" s="22"/>
      <c r="C140" s="91"/>
      <c r="D140" s="1"/>
    </row>
    <row r="141" spans="1:4" x14ac:dyDescent="0.25">
      <c r="A141" s="24" t="s">
        <v>129</v>
      </c>
      <c r="B141" s="22">
        <v>0</v>
      </c>
      <c r="C141" s="91"/>
      <c r="D141" s="1"/>
    </row>
    <row r="142" spans="1:4" x14ac:dyDescent="0.25">
      <c r="A142" s="24" t="s">
        <v>130</v>
      </c>
      <c r="B142" s="22">
        <v>0</v>
      </c>
      <c r="C142" s="91"/>
      <c r="D142" s="1"/>
    </row>
    <row r="143" spans="1:4" x14ac:dyDescent="0.25">
      <c r="A143" s="24" t="s">
        <v>131</v>
      </c>
      <c r="B143" s="22">
        <v>3173941.62</v>
      </c>
      <c r="C143" s="91"/>
      <c r="D143" s="1"/>
    </row>
    <row r="144" spans="1:4" x14ac:dyDescent="0.25">
      <c r="A144" s="24" t="s">
        <v>132</v>
      </c>
      <c r="B144" s="22">
        <v>159206.92000000001</v>
      </c>
      <c r="C144" s="91"/>
      <c r="D144" s="1"/>
    </row>
    <row r="145" spans="1:4" s="75" customFormat="1" x14ac:dyDescent="0.25">
      <c r="A145" s="73" t="s">
        <v>104</v>
      </c>
      <c r="B145" s="74">
        <f>B146</f>
        <v>110706.55</v>
      </c>
      <c r="C145" s="34"/>
    </row>
    <row r="146" spans="1:4" x14ac:dyDescent="0.25">
      <c r="A146" s="23" t="s">
        <v>105</v>
      </c>
      <c r="B146" s="22">
        <v>110706.55</v>
      </c>
      <c r="C146" s="35"/>
      <c r="D146" s="1"/>
    </row>
    <row r="147" spans="1:4" s="39" customFormat="1" x14ac:dyDescent="0.25">
      <c r="A147" s="69" t="s">
        <v>106</v>
      </c>
      <c r="B147" s="74">
        <f>SUM(B145,B134,B132)</f>
        <v>22939228.600000001</v>
      </c>
      <c r="C147" s="35"/>
    </row>
    <row r="148" spans="1:4" s="39" customFormat="1" x14ac:dyDescent="0.25">
      <c r="A148" s="69" t="s">
        <v>107</v>
      </c>
      <c r="B148" s="74">
        <f>(B40+B64)-(B124+B129)</f>
        <v>22939228.599999998</v>
      </c>
      <c r="C148" s="35"/>
    </row>
    <row r="149" spans="1:4" s="39" customFormat="1" x14ac:dyDescent="0.25">
      <c r="A149" s="88" t="s">
        <v>108</v>
      </c>
      <c r="B149" s="89"/>
      <c r="C149" s="94"/>
      <c r="D149" s="2"/>
    </row>
    <row r="150" spans="1:4" s="39" customFormat="1" x14ac:dyDescent="0.25">
      <c r="A150" s="77" t="s">
        <v>109</v>
      </c>
      <c r="B150" s="78"/>
      <c r="C150" s="76"/>
      <c r="D150" s="2"/>
    </row>
    <row r="151" spans="1:4" s="39" customFormat="1" x14ac:dyDescent="0.25">
      <c r="A151" s="79" t="s">
        <v>110</v>
      </c>
      <c r="B151" s="87">
        <f>663437.09+44476.28+20241.2+143147.34+108572.42+438160.07+33453.21+13082.97+96325.31+66853.04</f>
        <v>1627748.93</v>
      </c>
      <c r="C151" s="76"/>
      <c r="D151" s="2"/>
    </row>
    <row r="152" spans="1:4" s="39" customFormat="1" x14ac:dyDescent="0.25">
      <c r="A152" s="79" t="s">
        <v>111</v>
      </c>
      <c r="B152" s="87"/>
      <c r="C152" s="76"/>
      <c r="D152" s="2"/>
    </row>
    <row r="153" spans="1:4" s="39" customFormat="1" x14ac:dyDescent="0.25">
      <c r="A153" s="79" t="s">
        <v>112</v>
      </c>
      <c r="B153" s="87"/>
      <c r="C153" s="76"/>
      <c r="D153" s="2"/>
    </row>
    <row r="154" spans="1:4" s="39" customFormat="1" x14ac:dyDescent="0.25">
      <c r="A154" s="80" t="s">
        <v>113</v>
      </c>
      <c r="B154" s="86">
        <f>30327.96+5982.11</f>
        <v>36310.07</v>
      </c>
      <c r="C154" s="76"/>
      <c r="D154" s="2"/>
    </row>
    <row r="155" spans="1:4" s="39" customFormat="1" x14ac:dyDescent="0.25">
      <c r="A155" s="77" t="s">
        <v>114</v>
      </c>
      <c r="B155" s="81">
        <f>B151+B152+B153+B154</f>
        <v>1664059</v>
      </c>
      <c r="C155" s="82"/>
      <c r="D155" s="2"/>
    </row>
    <row r="156" spans="1:4" s="39" customFormat="1" x14ac:dyDescent="0.25">
      <c r="A156" s="98" t="s">
        <v>115</v>
      </c>
      <c r="B156" s="98"/>
      <c r="C156" s="1"/>
      <c r="D156" s="2"/>
    </row>
    <row r="157" spans="1:4" s="39" customFormat="1" x14ac:dyDescent="0.25">
      <c r="A157" s="98"/>
      <c r="B157" s="98"/>
      <c r="C157" s="1"/>
      <c r="D157" s="2"/>
    </row>
    <row r="158" spans="1:4" s="39" customFormat="1" x14ac:dyDescent="0.25">
      <c r="A158" s="98"/>
      <c r="B158" s="98"/>
      <c r="C158" s="1"/>
      <c r="D158" s="2"/>
    </row>
    <row r="159" spans="1:4" x14ac:dyDescent="0.25">
      <c r="A159" s="39" t="s">
        <v>116</v>
      </c>
      <c r="B159" s="39"/>
    </row>
    <row r="160" spans="1:4" x14ac:dyDescent="0.25">
      <c r="A160" s="39"/>
      <c r="B160" s="39"/>
    </row>
    <row r="161" spans="1:4" x14ac:dyDescent="0.25">
      <c r="A161" s="39" t="s">
        <v>117</v>
      </c>
      <c r="B161" s="39"/>
    </row>
    <row r="162" spans="1:4" s="39" customFormat="1" x14ac:dyDescent="0.25">
      <c r="A162" s="1"/>
      <c r="B162" s="1"/>
      <c r="C162" s="1"/>
      <c r="D162" s="2"/>
    </row>
    <row r="172" spans="1:4" x14ac:dyDescent="0.25">
      <c r="B172" s="30"/>
    </row>
  </sheetData>
  <mergeCells count="10">
    <mergeCell ref="A22:B22"/>
    <mergeCell ref="A130:B130"/>
    <mergeCell ref="A156:B158"/>
    <mergeCell ref="A2:B7"/>
    <mergeCell ref="A8:B9"/>
    <mergeCell ref="A10:B10"/>
    <mergeCell ref="A12:B12"/>
    <mergeCell ref="A14:B14"/>
    <mergeCell ref="A17:B17"/>
    <mergeCell ref="A21:B21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116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01.2024</vt:lpstr>
      <vt:lpstr>'01.2024'!Area_de_impressao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maria.silva</cp:lastModifiedBy>
  <cp:lastPrinted>2023-11-29T19:56:53Z</cp:lastPrinted>
  <dcterms:created xsi:type="dcterms:W3CDTF">2023-04-26T15:03:40Z</dcterms:created>
  <dcterms:modified xsi:type="dcterms:W3CDTF">2024-02-28T13:18:19Z</dcterms:modified>
</cp:coreProperties>
</file>